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ISTRUZIONI" sheetId="1" r:id="rId1"/>
    <sheet name="ASS. AMM." sheetId="2" r:id="rId2"/>
    <sheet name="COLL. SCOL." sheetId="3" r:id="rId3"/>
    <sheet name="Foglio2" sheetId="4" state="hidden" r:id="rId4"/>
  </sheets>
  <definedNames>
    <definedName name="assenso">'Foglio2'!$D$1:$D$2</definedName>
    <definedName name="profili">'Foglio2'!$A$1:$A$5</definedName>
  </definedNames>
  <calcPr fullCalcOnLoad="1"/>
</workbook>
</file>

<file path=xl/sharedStrings.xml><?xml version="1.0" encoding="utf-8"?>
<sst xmlns="http://schemas.openxmlformats.org/spreadsheetml/2006/main" count="136" uniqueCount="77">
  <si>
    <t>PROFILO</t>
  </si>
  <si>
    <t>SEDE</t>
  </si>
  <si>
    <t>COGNOME</t>
  </si>
  <si>
    <t>NOME</t>
  </si>
  <si>
    <t>DATA DI NASCITA</t>
  </si>
  <si>
    <t>A - mesi Ruolo appartenenza
(2 punti)</t>
  </si>
  <si>
    <t>tot A</t>
  </si>
  <si>
    <t>A1 - mesi Ruolo appart. piccole isole
(2 punti)</t>
  </si>
  <si>
    <t>B - mesi preruolo fino a 4 anni 
(1 punti)</t>
  </si>
  <si>
    <t>B- mesi pre ruolo dopo i 4 anni</t>
  </si>
  <si>
    <t>B1 - mesi preruolo piccole isole
(1 punti)</t>
  </si>
  <si>
    <t>TOT A1 + B</t>
  </si>
  <si>
    <t>C - anni Ruolo continuativo scuola
(fino a 5 anni 8 punti poi 12 punti)</t>
  </si>
  <si>
    <t>C - anni Ruolo continuativo scuola dopo i 5 anni
(fino a 5 anni 8 punti poi 12 punti)</t>
  </si>
  <si>
    <t>C - anni Ruolo continuativo sede 
(4  punto non cumulabile con cont. scuola)</t>
  </si>
  <si>
    <t>TOT C</t>
  </si>
  <si>
    <t>Altro punteggio di servizio
(punteggio manuale per casi particolari - es. servizio pubbliche amministrazioni)</t>
  </si>
  <si>
    <t>TOT SERVIZI
(A + B + C)</t>
  </si>
  <si>
    <t>ricongiungimento coniuge/familiare                                 
(24 punti)
si o no</t>
  </si>
  <si>
    <t>x 24</t>
  </si>
  <si>
    <t>assistenza figli minorati
(24 punti)
si o no</t>
  </si>
  <si>
    <t>x24</t>
  </si>
  <si>
    <t>numero figli 
(età inferiore a 6 anni - 16 punti)</t>
  </si>
  <si>
    <t>x 16</t>
  </si>
  <si>
    <t>numero figli 
(età inferiore a 18 anni - 12 punti)</t>
  </si>
  <si>
    <t>x 12</t>
  </si>
  <si>
    <t>TOT FAM.</t>
  </si>
  <si>
    <t>non aver presentato domanda trasferimento triennio (40P)
altimenti "0"</t>
  </si>
  <si>
    <t>inclusione grad. di merito concorsi per acc. Ruolo appartenzenza
(punti 12)</t>
  </si>
  <si>
    <t>inclusione grad. Merito concorsi Ruolo superiore (punti 12)</t>
  </si>
  <si>
    <t>TOT TITOLI SPEC.</t>
  </si>
  <si>
    <t>PUNT. ANZIANITA'</t>
  </si>
  <si>
    <t>PUNT. Aggiuntivo per no mobilità</t>
  </si>
  <si>
    <t>PUNT. FAMIGLIA</t>
  </si>
  <si>
    <t>PUNT. TITOLI</t>
  </si>
  <si>
    <t>PUNT. TOTALE</t>
  </si>
  <si>
    <t>SI</t>
  </si>
  <si>
    <t>coll. Scol.</t>
  </si>
  <si>
    <t>ass. amm.</t>
  </si>
  <si>
    <t>ass. tec.</t>
  </si>
  <si>
    <t>cuoco</t>
  </si>
  <si>
    <t>guardarobiere</t>
  </si>
  <si>
    <t>NO</t>
  </si>
  <si>
    <t>www.internetscuola.com</t>
  </si>
  <si>
    <t>inserire i valori solo nelle celle a sfondo giallo</t>
  </si>
  <si>
    <r>
      <t xml:space="preserve">per ordinare la graduatoria in ordine crescente evidenziare le celle da </t>
    </r>
    <r>
      <rPr>
        <b/>
        <sz val="14"/>
        <color indexed="8"/>
        <rFont val="Calibri"/>
        <family val="2"/>
      </rPr>
      <t>AJ6</t>
    </r>
    <r>
      <rPr>
        <sz val="11"/>
        <color theme="1"/>
        <rFont val="Calibri"/>
        <family val="2"/>
      </rPr>
      <t xml:space="preserve"> fino a </t>
    </r>
    <r>
      <rPr>
        <b/>
        <sz val="14"/>
        <color indexed="8"/>
        <rFont val="Calibri"/>
        <family val="2"/>
      </rPr>
      <t>AJ26</t>
    </r>
  </si>
  <si>
    <r>
      <t xml:space="preserve">e cliccare  sull'icona </t>
    </r>
    <r>
      <rPr>
        <b/>
        <sz val="14"/>
        <color indexed="8"/>
        <rFont val="Calibri"/>
        <family val="2"/>
      </rPr>
      <t>AZ  e dopo su ordina dal più grande al più piccolo</t>
    </r>
  </si>
  <si>
    <t>CENNAME</t>
  </si>
  <si>
    <t>CARMELA</t>
  </si>
  <si>
    <t>TESSITORE</t>
  </si>
  <si>
    <t>GIULIANO</t>
  </si>
  <si>
    <t>PARENTE</t>
  </si>
  <si>
    <t>GIOVANNI</t>
  </si>
  <si>
    <t>CAPUANO</t>
  </si>
  <si>
    <t>FILOMENA</t>
  </si>
  <si>
    <t xml:space="preserve">PASQUADIBISCEGLIE </t>
  </si>
  <si>
    <t>MARIA</t>
  </si>
  <si>
    <t>ISTITUTO COMPRENSIVO STATALE FRANCOLISE</t>
  </si>
  <si>
    <t>CASTALDO</t>
  </si>
  <si>
    <t>MARIGLIANO</t>
  </si>
  <si>
    <t>ANTONIETTA</t>
  </si>
  <si>
    <t>PAPA</t>
  </si>
  <si>
    <t>ANTONIO</t>
  </si>
  <si>
    <t>Ass. Amm</t>
  </si>
  <si>
    <t>VALENTINO</t>
  </si>
  <si>
    <t>FRANCESCO</t>
  </si>
  <si>
    <t xml:space="preserve"> </t>
  </si>
  <si>
    <t>MOTTOLA</t>
  </si>
  <si>
    <t>IL DIRIGENTE SCOLASTICO</t>
  </si>
  <si>
    <t>PROF.SSA GIUSEPPINA ZANNINI</t>
  </si>
  <si>
    <t>*</t>
  </si>
  <si>
    <t>* IL PERSONALE NON GRADUATO RISULTA BENEFICIARIO DI AGEVOLAZIONI</t>
  </si>
  <si>
    <t>GRADUATORIA INTERNA DEFINITIVA A.S. 2024-25</t>
  </si>
  <si>
    <t>FRANCOLISE 06/03/2024</t>
  </si>
  <si>
    <t>Francolise 06/03/2024</t>
  </si>
  <si>
    <t>GRADUATORIA INTERNA DEFINITIVA A.S. 2024/2025</t>
  </si>
  <si>
    <t>COLL. SCOL.CI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</si>
</sst>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  <numFmt numFmtId="17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4" fillId="0" borderId="0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36" fillId="0" borderId="0" xfId="36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shrinkToFit="1"/>
    </xf>
    <xf numFmtId="0" fontId="50" fillId="33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0" xfId="0" applyFont="1" applyAlignment="1">
      <alignment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0</xdr:row>
      <xdr:rowOff>114300</xdr:rowOff>
    </xdr:from>
    <xdr:to>
      <xdr:col>11</xdr:col>
      <xdr:colOff>704850</xdr:colOff>
      <xdr:row>0</xdr:row>
      <xdr:rowOff>495300</xdr:rowOff>
    </xdr:to>
    <xdr:pic>
      <xdr:nvPicPr>
        <xdr:cNvPr id="1" name="Immagine 1" descr="Icona_Repubblica%20Itali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143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0</xdr:row>
      <xdr:rowOff>123825</xdr:rowOff>
    </xdr:from>
    <xdr:to>
      <xdr:col>19</xdr:col>
      <xdr:colOff>152400</xdr:colOff>
      <xdr:row>0</xdr:row>
      <xdr:rowOff>504825</xdr:rowOff>
    </xdr:to>
    <xdr:pic>
      <xdr:nvPicPr>
        <xdr:cNvPr id="1" name="Immagine 1" descr="Icona_Repubblica%20Itali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3825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netscuol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7" sqref="G17"/>
    </sheetView>
  </sheetViews>
  <sheetFormatPr defaultColWidth="9.140625" defaultRowHeight="15"/>
  <sheetData>
    <row r="1" spans="1:9" ht="15">
      <c r="A1" s="35" t="s">
        <v>43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7" t="s">
        <v>44</v>
      </c>
      <c r="B2" s="7"/>
      <c r="C2" s="7"/>
      <c r="D2" s="7"/>
      <c r="E2" s="7"/>
      <c r="F2" s="8"/>
      <c r="G2" s="8"/>
      <c r="H2" s="8"/>
      <c r="I2" s="8"/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9" ht="18.75">
      <c r="A4" s="8" t="s">
        <v>45</v>
      </c>
      <c r="B4" s="8"/>
      <c r="C4" s="8"/>
      <c r="D4" s="8"/>
      <c r="E4" s="8"/>
      <c r="F4" s="8"/>
      <c r="G4" s="8"/>
      <c r="H4" s="8"/>
      <c r="I4" s="8"/>
    </row>
    <row r="5" spans="1:9" ht="18.75">
      <c r="A5" s="8" t="s">
        <v>46</v>
      </c>
      <c r="B5" s="8"/>
      <c r="C5" s="8"/>
      <c r="D5" s="8"/>
      <c r="E5" s="8"/>
      <c r="F5" s="8"/>
      <c r="G5" s="8"/>
      <c r="H5" s="8"/>
      <c r="I5" s="8"/>
    </row>
  </sheetData>
  <sheetProtection password="BB19" sheet="1" objects="1" scenarios="1"/>
  <mergeCells count="1">
    <mergeCell ref="A1:I1"/>
  </mergeCells>
  <hyperlinks>
    <hyperlink ref="A1" r:id="rId1" display="www.internetscuola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3"/>
  <sheetViews>
    <sheetView zoomScale="70" zoomScaleNormal="70" zoomScalePageLayoutView="0" workbookViewId="0" topLeftCell="A1">
      <selection activeCell="AX26" sqref="AX26"/>
    </sheetView>
  </sheetViews>
  <sheetFormatPr defaultColWidth="9.140625" defaultRowHeight="15"/>
  <cols>
    <col min="1" max="1" width="9.140625" style="4" customWidth="1"/>
    <col min="2" max="2" width="0" style="4" hidden="1" customWidth="1"/>
    <col min="3" max="3" width="23.28125" style="4" customWidth="1"/>
    <col min="4" max="4" width="14.8515625" style="4" customWidth="1"/>
    <col min="5" max="5" width="12.8515625" style="4" customWidth="1"/>
    <col min="6" max="6" width="5.57421875" style="4" customWidth="1"/>
    <col min="7" max="7" width="7.57421875" style="4" hidden="1" customWidth="1"/>
    <col min="8" max="8" width="5.7109375" style="4" customWidth="1"/>
    <col min="9" max="9" width="6.00390625" style="4" customWidth="1"/>
    <col min="10" max="10" width="7.57421875" style="4" hidden="1" customWidth="1"/>
    <col min="11" max="11" width="5.7109375" style="4" customWidth="1"/>
    <col min="12" max="12" width="10.57421875" style="4" customWidth="1"/>
    <col min="13" max="13" width="7.57421875" style="4" customWidth="1"/>
    <col min="14" max="14" width="5.140625" style="4" customWidth="1"/>
    <col min="15" max="15" width="4.8515625" style="4" customWidth="1"/>
    <col min="16" max="16" width="0" style="4" hidden="1" customWidth="1"/>
    <col min="17" max="17" width="9.140625" style="4" customWidth="1"/>
    <col min="18" max="18" width="2.8515625" style="4" customWidth="1"/>
    <col min="19" max="19" width="5.00390625" style="5" customWidth="1"/>
    <col min="20" max="20" width="1.8515625" style="4" customWidth="1"/>
    <col min="21" max="21" width="4.421875" style="4" customWidth="1"/>
    <col min="22" max="22" width="2.28125" style="4" customWidth="1"/>
    <col min="23" max="23" width="3.57421875" style="4" customWidth="1"/>
    <col min="24" max="24" width="4.28125" style="4" customWidth="1"/>
    <col min="25" max="25" width="7.57421875" style="4" customWidth="1"/>
    <col min="26" max="26" width="4.7109375" style="4" customWidth="1"/>
    <col min="27" max="27" width="3.28125" style="4" customWidth="1"/>
    <col min="28" max="28" width="5.7109375" style="4" customWidth="1"/>
    <col min="29" max="29" width="3.28125" style="4" customWidth="1"/>
    <col min="30" max="30" width="4.421875" style="4" customWidth="1"/>
    <col min="31" max="32" width="6.00390625" style="4" customWidth="1"/>
    <col min="33" max="33" width="5.140625" style="4" customWidth="1"/>
    <col min="34" max="34" width="4.7109375" style="4" customWidth="1"/>
    <col min="35" max="35" width="5.7109375" style="4" customWidth="1"/>
    <col min="36" max="16384" width="9.140625" style="4" customWidth="1"/>
  </cols>
  <sheetData>
    <row r="1" spans="1:35" ht="69" customHeight="1">
      <c r="A1" s="37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19" s="33" customFormat="1" ht="23.25">
      <c r="A3" s="44" t="s">
        <v>75</v>
      </c>
      <c r="B3" s="39"/>
      <c r="C3" s="39"/>
      <c r="D3" s="39"/>
      <c r="E3" s="33" t="s">
        <v>63</v>
      </c>
      <c r="H3" s="40"/>
      <c r="I3" s="40"/>
      <c r="J3" s="40"/>
      <c r="K3" s="40"/>
      <c r="S3" s="34"/>
    </row>
    <row r="5" spans="1:35" s="28" customFormat="1" ht="409.5">
      <c r="A5" s="25" t="s">
        <v>0</v>
      </c>
      <c r="B5" s="25" t="s">
        <v>1</v>
      </c>
      <c r="C5" s="26" t="s">
        <v>2</v>
      </c>
      <c r="D5" s="26" t="s">
        <v>3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  <c r="S5" s="25" t="s">
        <v>19</v>
      </c>
      <c r="T5" s="25" t="s">
        <v>20</v>
      </c>
      <c r="U5" s="25" t="s">
        <v>21</v>
      </c>
      <c r="V5" s="25" t="s">
        <v>22</v>
      </c>
      <c r="W5" s="25" t="s">
        <v>23</v>
      </c>
      <c r="X5" s="25" t="s">
        <v>24</v>
      </c>
      <c r="Y5" s="27" t="s">
        <v>25</v>
      </c>
      <c r="Z5" s="25" t="s">
        <v>26</v>
      </c>
      <c r="AA5" s="25" t="s">
        <v>27</v>
      </c>
      <c r="AB5" s="25" t="s">
        <v>28</v>
      </c>
      <c r="AC5" s="25" t="s">
        <v>29</v>
      </c>
      <c r="AD5" s="25" t="s">
        <v>30</v>
      </c>
      <c r="AE5" s="25" t="s">
        <v>31</v>
      </c>
      <c r="AF5" s="25" t="s">
        <v>32</v>
      </c>
      <c r="AG5" s="25" t="s">
        <v>33</v>
      </c>
      <c r="AH5" s="25" t="s">
        <v>34</v>
      </c>
      <c r="AI5" s="25" t="s">
        <v>35</v>
      </c>
    </row>
    <row r="6" spans="1:35" ht="15.75">
      <c r="A6" s="29" t="s">
        <v>38</v>
      </c>
      <c r="B6" s="30"/>
      <c r="C6" s="29" t="s">
        <v>53</v>
      </c>
      <c r="D6" s="29" t="s">
        <v>54</v>
      </c>
      <c r="E6" s="31">
        <v>127</v>
      </c>
      <c r="F6" s="31">
        <f>E6*2</f>
        <v>254</v>
      </c>
      <c r="G6" s="31"/>
      <c r="H6" s="31">
        <v>48</v>
      </c>
      <c r="I6" s="31">
        <v>45</v>
      </c>
      <c r="J6" s="31"/>
      <c r="K6" s="31">
        <f>((G6*2)+H6+(I6*2/3)+J6)</f>
        <v>78</v>
      </c>
      <c r="L6" s="31">
        <v>5</v>
      </c>
      <c r="M6" s="31">
        <v>1</v>
      </c>
      <c r="N6" s="31">
        <v>0</v>
      </c>
      <c r="O6" s="31">
        <f>(L6*8)+(M6*12)+N6*4</f>
        <v>52</v>
      </c>
      <c r="P6" s="31"/>
      <c r="Q6" s="31">
        <f>F6+K6+O6+P6</f>
        <v>384</v>
      </c>
      <c r="R6" s="31"/>
      <c r="S6" s="31"/>
      <c r="T6" s="31"/>
      <c r="U6" s="31" t="str">
        <f>IF(T6="SI","24","0")</f>
        <v>0</v>
      </c>
      <c r="V6" s="31"/>
      <c r="W6" s="31">
        <f>V6*16</f>
        <v>0</v>
      </c>
      <c r="X6" s="31"/>
      <c r="Y6" s="31">
        <f>X6*12</f>
        <v>0</v>
      </c>
      <c r="Z6" s="31">
        <f>S6+U6+W6+Y6</f>
        <v>0</v>
      </c>
      <c r="AA6" s="31"/>
      <c r="AB6" s="31">
        <v>0</v>
      </c>
      <c r="AC6" s="31"/>
      <c r="AD6" s="31">
        <f>AB6+AC6</f>
        <v>0</v>
      </c>
      <c r="AE6" s="32">
        <f>Q6</f>
        <v>384</v>
      </c>
      <c r="AF6" s="32">
        <f>AA6</f>
        <v>0</v>
      </c>
      <c r="AG6" s="32">
        <f>Z6</f>
        <v>0</v>
      </c>
      <c r="AH6" s="32">
        <f>AD6</f>
        <v>0</v>
      </c>
      <c r="AI6" s="32">
        <f>AE6+AF6+AG6+AH6</f>
        <v>384</v>
      </c>
    </row>
    <row r="7" spans="1:35" ht="15.75">
      <c r="A7" s="29" t="s">
        <v>38</v>
      </c>
      <c r="B7" s="30"/>
      <c r="C7" s="29" t="s">
        <v>55</v>
      </c>
      <c r="D7" s="29" t="s">
        <v>56</v>
      </c>
      <c r="E7" s="31">
        <v>91</v>
      </c>
      <c r="F7" s="31">
        <f>E7*2</f>
        <v>182</v>
      </c>
      <c r="G7" s="31"/>
      <c r="H7" s="31">
        <v>48</v>
      </c>
      <c r="I7" s="31">
        <v>84</v>
      </c>
      <c r="J7" s="31"/>
      <c r="K7" s="31">
        <f>((G7*2)+H7+(I7*2/3)+J7)</f>
        <v>104</v>
      </c>
      <c r="L7" s="31">
        <v>5</v>
      </c>
      <c r="M7" s="31">
        <v>1</v>
      </c>
      <c r="N7" s="31">
        <v>0</v>
      </c>
      <c r="O7" s="31">
        <f>(L7*8)+(M7*12)+N7*4</f>
        <v>52</v>
      </c>
      <c r="P7" s="31"/>
      <c r="Q7" s="31">
        <f>F7+K7+O7+P7</f>
        <v>338</v>
      </c>
      <c r="R7" s="31"/>
      <c r="S7" s="31" t="str">
        <f>IF(R7="SI","24","0")</f>
        <v>0</v>
      </c>
      <c r="T7" s="31"/>
      <c r="U7" s="31" t="str">
        <f>IF(T7="SI","24","0")</f>
        <v>0</v>
      </c>
      <c r="V7" s="31"/>
      <c r="W7" s="31">
        <f>V7*16</f>
        <v>0</v>
      </c>
      <c r="X7" s="31"/>
      <c r="Y7" s="31">
        <f>X7*12</f>
        <v>0</v>
      </c>
      <c r="Z7" s="31">
        <f>S7+U7+W7+Y7</f>
        <v>0</v>
      </c>
      <c r="AA7" s="31"/>
      <c r="AB7" s="31">
        <v>0</v>
      </c>
      <c r="AC7" s="31"/>
      <c r="AD7" s="31">
        <f>AB7+AC7</f>
        <v>0</v>
      </c>
      <c r="AE7" s="32">
        <f>Q7</f>
        <v>338</v>
      </c>
      <c r="AF7" s="32">
        <f>AA7</f>
        <v>0</v>
      </c>
      <c r="AG7" s="32">
        <f>Z7</f>
        <v>0</v>
      </c>
      <c r="AH7" s="32">
        <f>AD7</f>
        <v>0</v>
      </c>
      <c r="AI7" s="32">
        <f>AE7+AF7+AG7+AH7</f>
        <v>338</v>
      </c>
    </row>
    <row r="10" spans="1:13" ht="15">
      <c r="A10" s="22" t="s">
        <v>74</v>
      </c>
      <c r="C10" s="22"/>
      <c r="E10" s="20" t="s">
        <v>68</v>
      </c>
      <c r="M10" s="4" t="s">
        <v>66</v>
      </c>
    </row>
    <row r="11" ht="15">
      <c r="E11" s="20" t="s">
        <v>69</v>
      </c>
    </row>
    <row r="13" ht="15">
      <c r="E13"/>
    </row>
  </sheetData>
  <sheetProtection/>
  <mergeCells count="4">
    <mergeCell ref="A1:AI1"/>
    <mergeCell ref="A2:AI2"/>
    <mergeCell ref="A3:D3"/>
    <mergeCell ref="H3:K3"/>
  </mergeCells>
  <dataValidations count="2">
    <dataValidation type="list" allowBlank="1" showInputMessage="1" showErrorMessage="1" sqref="T6:T7 R6:R7">
      <formula1>assenso</formula1>
    </dataValidation>
    <dataValidation type="list" allowBlank="1" showInputMessage="1" showErrorMessage="1" sqref="A6:A7">
      <formula1>profili</formula1>
    </dataValidation>
  </dataValidations>
  <printOptions/>
  <pageMargins left="0.7" right="0.7" top="0.75" bottom="0.75" header="0.3" footer="0.3"/>
  <pageSetup horizontalDpi="600" verticalDpi="600" orientation="landscape" paperSize="8" r:id="rId4"/>
  <drawing r:id="rId3"/>
  <legacyDrawing r:id="rId2"/>
  <oleObjects>
    <oleObject progId="Acrobat.Document.DC" shapeId="386388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0" style="0" hidden="1" customWidth="1"/>
    <col min="3" max="3" width="11.28125" style="0" bestFit="1" customWidth="1"/>
    <col min="4" max="4" width="11.421875" style="0" bestFit="1" customWidth="1"/>
    <col min="5" max="5" width="8.140625" style="0" hidden="1" customWidth="1"/>
    <col min="6" max="7" width="6.28125" style="0" customWidth="1"/>
    <col min="8" max="8" width="4.28125" style="0" hidden="1" customWidth="1"/>
    <col min="9" max="9" width="6.140625" style="0" customWidth="1"/>
    <col min="10" max="10" width="4.28125" style="0" customWidth="1"/>
    <col min="11" max="11" width="4.00390625" style="0" hidden="1" customWidth="1"/>
    <col min="12" max="12" width="5.421875" style="0" customWidth="1"/>
    <col min="13" max="13" width="5.57421875" style="0" customWidth="1"/>
    <col min="14" max="14" width="7.140625" style="0" customWidth="1"/>
    <col min="15" max="15" width="8.421875" style="0" hidden="1" customWidth="1"/>
    <col min="16" max="16" width="12.421875" style="0" customWidth="1"/>
    <col min="17" max="17" width="6.57421875" style="0" hidden="1" customWidth="1"/>
    <col min="18" max="18" width="5.57421875" style="0" customWidth="1"/>
    <col min="19" max="19" width="5.421875" style="0" customWidth="1"/>
    <col min="20" max="20" width="7.57421875" style="5" customWidth="1"/>
    <col min="21" max="21" width="3.7109375" style="0" customWidth="1"/>
    <col min="22" max="22" width="4.7109375" style="0" customWidth="1"/>
    <col min="23" max="23" width="2.8515625" style="0" customWidth="1"/>
    <col min="24" max="24" width="4.57421875" style="0" customWidth="1"/>
    <col min="25" max="25" width="3.28125" style="0" customWidth="1"/>
    <col min="26" max="26" width="5.140625" style="0" customWidth="1"/>
    <col min="27" max="27" width="4.00390625" style="0" customWidth="1"/>
    <col min="28" max="29" width="5.421875" style="0" customWidth="1"/>
    <col min="30" max="30" width="4.7109375" style="0" hidden="1" customWidth="1"/>
    <col min="31" max="31" width="6.140625" style="0" customWidth="1"/>
    <col min="32" max="33" width="6.7109375" style="0" customWidth="1"/>
    <col min="34" max="34" width="7.00390625" style="0" customWidth="1"/>
    <col min="35" max="35" width="5.7109375" style="0" customWidth="1"/>
  </cols>
  <sheetData>
    <row r="1" spans="1:36" s="4" customFormat="1" ht="66.75" customHeight="1">
      <c r="A1" s="37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s="4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20" s="4" customFormat="1" ht="15">
      <c r="A3" s="41" t="s">
        <v>72</v>
      </c>
      <c r="B3" s="41"/>
      <c r="C3" s="41"/>
      <c r="D3" s="41"/>
      <c r="E3" s="21"/>
      <c r="F3" s="20" t="s">
        <v>76</v>
      </c>
      <c r="I3" s="38"/>
      <c r="J3" s="38"/>
      <c r="K3" s="38"/>
      <c r="L3" s="38"/>
      <c r="T3" s="5"/>
    </row>
    <row r="5" spans="1:36" ht="300">
      <c r="A5" s="9" t="s">
        <v>0</v>
      </c>
      <c r="B5" s="1" t="s">
        <v>1</v>
      </c>
      <c r="C5" s="11" t="s">
        <v>2</v>
      </c>
      <c r="D5" s="11" t="s">
        <v>3</v>
      </c>
      <c r="E5" s="2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23</v>
      </c>
      <c r="Y5" s="9" t="s">
        <v>24</v>
      </c>
      <c r="Z5" s="12" t="s">
        <v>25</v>
      </c>
      <c r="AA5" s="9" t="s">
        <v>26</v>
      </c>
      <c r="AB5" s="9" t="s">
        <v>27</v>
      </c>
      <c r="AC5" s="9" t="s">
        <v>28</v>
      </c>
      <c r="AD5" s="9" t="s">
        <v>29</v>
      </c>
      <c r="AE5" s="9" t="s">
        <v>30</v>
      </c>
      <c r="AF5" s="13" t="s">
        <v>31</v>
      </c>
      <c r="AG5" s="9" t="s">
        <v>32</v>
      </c>
      <c r="AH5" s="9" t="s">
        <v>33</v>
      </c>
      <c r="AI5" s="9" t="s">
        <v>34</v>
      </c>
      <c r="AJ5" s="13" t="s">
        <v>35</v>
      </c>
    </row>
    <row r="6" spans="1:36" ht="15">
      <c r="A6" s="10" t="s">
        <v>37</v>
      </c>
      <c r="B6" s="3"/>
      <c r="C6" s="10" t="s">
        <v>59</v>
      </c>
      <c r="D6" s="10" t="s">
        <v>60</v>
      </c>
      <c r="E6" s="14">
        <v>21996</v>
      </c>
      <c r="F6" s="15">
        <v>459</v>
      </c>
      <c r="G6" s="15">
        <f>F6*2</f>
        <v>918</v>
      </c>
      <c r="H6" s="15"/>
      <c r="I6" s="15"/>
      <c r="J6" s="15"/>
      <c r="K6" s="15"/>
      <c r="L6" s="15">
        <f>((H6*2)+I6+(J6*2/3)+K6)</f>
        <v>0</v>
      </c>
      <c r="M6" s="15">
        <v>5</v>
      </c>
      <c r="N6" s="15">
        <v>33</v>
      </c>
      <c r="O6" s="15"/>
      <c r="P6" s="15">
        <f>(M6*8)+(N6*12)+O6*4</f>
        <v>436</v>
      </c>
      <c r="Q6" s="15"/>
      <c r="R6" s="15">
        <f>G6+L6+P6+Q6</f>
        <v>1354</v>
      </c>
      <c r="S6" s="15" t="s">
        <v>42</v>
      </c>
      <c r="T6" s="15" t="str">
        <f>IF(S6="SI","24","0")</f>
        <v>0</v>
      </c>
      <c r="U6" s="15"/>
      <c r="V6" s="15" t="str">
        <f>IF(U6="SI","24","0")</f>
        <v>0</v>
      </c>
      <c r="W6" s="15"/>
      <c r="X6" s="15"/>
      <c r="Y6" s="15"/>
      <c r="Z6" s="15">
        <f>Y6*12</f>
        <v>0</v>
      </c>
      <c r="AA6" s="15">
        <f>T6+V6+X6+Z6</f>
        <v>0</v>
      </c>
      <c r="AB6" s="15">
        <v>40</v>
      </c>
      <c r="AC6" s="15">
        <v>12</v>
      </c>
      <c r="AD6" s="15"/>
      <c r="AE6" s="15">
        <f>AC6+AD6</f>
        <v>12</v>
      </c>
      <c r="AF6" s="16">
        <f>R6</f>
        <v>1354</v>
      </c>
      <c r="AG6" s="16">
        <f>AB6</f>
        <v>40</v>
      </c>
      <c r="AH6" s="16">
        <f>AA6</f>
        <v>0</v>
      </c>
      <c r="AI6" s="16">
        <f>AE6</f>
        <v>12</v>
      </c>
      <c r="AJ6" s="16">
        <f>AF6+AG6+AH6+AI6</f>
        <v>1406</v>
      </c>
    </row>
    <row r="7" spans="1:36" ht="15">
      <c r="A7" s="10" t="s">
        <v>37</v>
      </c>
      <c r="B7" s="3"/>
      <c r="C7" s="10" t="s">
        <v>47</v>
      </c>
      <c r="D7" s="10" t="s">
        <v>48</v>
      </c>
      <c r="E7" s="14">
        <v>22007</v>
      </c>
      <c r="F7" s="15">
        <v>459</v>
      </c>
      <c r="G7" s="15">
        <f aca="true" t="shared" si="0" ref="G7:G13">F7*2</f>
        <v>918</v>
      </c>
      <c r="H7" s="15"/>
      <c r="I7" s="15"/>
      <c r="J7" s="15"/>
      <c r="K7" s="15"/>
      <c r="L7" s="15">
        <f aca="true" t="shared" si="1" ref="L7:L13">((H7*2)+I7+(J7*2/3)+K7)</f>
        <v>0</v>
      </c>
      <c r="M7" s="15">
        <v>5</v>
      </c>
      <c r="N7" s="15">
        <v>33</v>
      </c>
      <c r="O7" s="15"/>
      <c r="P7" s="15">
        <f aca="true" t="shared" si="2" ref="P7:P13">(M7*8)+(N7*12)+O7*4</f>
        <v>436</v>
      </c>
      <c r="Q7" s="15"/>
      <c r="R7" s="15">
        <f aca="true" t="shared" si="3" ref="R7:R13">G7+L7+P7+Q7</f>
        <v>1354</v>
      </c>
      <c r="S7" s="15" t="s">
        <v>42</v>
      </c>
      <c r="T7" s="15" t="str">
        <f aca="true" t="shared" si="4" ref="T7:T13">IF(S7="SI","24","0")</f>
        <v>0</v>
      </c>
      <c r="U7" s="15"/>
      <c r="V7" s="15"/>
      <c r="W7" s="15"/>
      <c r="X7" s="15"/>
      <c r="Y7" s="15"/>
      <c r="Z7" s="15">
        <f aca="true" t="shared" si="5" ref="Z7:Z13">Y7*12</f>
        <v>0</v>
      </c>
      <c r="AA7" s="15">
        <f aca="true" t="shared" si="6" ref="AA7:AA13">T7+V7+X7+Z7</f>
        <v>0</v>
      </c>
      <c r="AB7" s="15">
        <v>40</v>
      </c>
      <c r="AC7" s="15">
        <v>12</v>
      </c>
      <c r="AD7" s="15"/>
      <c r="AE7" s="15">
        <f aca="true" t="shared" si="7" ref="AE7:AE13">AC7+AD7</f>
        <v>12</v>
      </c>
      <c r="AF7" s="16">
        <f aca="true" t="shared" si="8" ref="AF7:AF13">R7</f>
        <v>1354</v>
      </c>
      <c r="AG7" s="16">
        <f aca="true" t="shared" si="9" ref="AG7:AG13">AB7</f>
        <v>40</v>
      </c>
      <c r="AH7" s="16">
        <f aca="true" t="shared" si="10" ref="AH7:AH13">AA7</f>
        <v>0</v>
      </c>
      <c r="AI7" s="16">
        <f aca="true" t="shared" si="11" ref="AI7:AI13">AE7</f>
        <v>12</v>
      </c>
      <c r="AJ7" s="16">
        <f aca="true" t="shared" si="12" ref="AJ7:AJ13">AF7+AG7+AH7+AI7</f>
        <v>1406</v>
      </c>
    </row>
    <row r="8" spans="1:36" ht="15">
      <c r="A8" s="10" t="s">
        <v>70</v>
      </c>
      <c r="B8" s="3"/>
      <c r="C8" s="10"/>
      <c r="D8" s="10"/>
      <c r="E8" s="14">
        <v>21199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6"/>
      <c r="AH8" s="16"/>
      <c r="AI8" s="16"/>
      <c r="AJ8" s="16"/>
    </row>
    <row r="9" spans="1:36" s="19" customFormat="1" ht="15">
      <c r="A9" s="10" t="s">
        <v>37</v>
      </c>
      <c r="B9" s="3"/>
      <c r="C9" s="10" t="s">
        <v>61</v>
      </c>
      <c r="D9" s="10" t="s">
        <v>62</v>
      </c>
      <c r="E9" s="14">
        <v>24782</v>
      </c>
      <c r="F9" s="15">
        <v>323</v>
      </c>
      <c r="G9" s="15">
        <f>F9*2</f>
        <v>646</v>
      </c>
      <c r="H9" s="15"/>
      <c r="I9" s="15">
        <v>31</v>
      </c>
      <c r="J9" s="15"/>
      <c r="K9" s="15"/>
      <c r="L9" s="15">
        <f>((H9*2)+I9+(J9*2/3)+K9)</f>
        <v>31</v>
      </c>
      <c r="M9" s="15">
        <v>5</v>
      </c>
      <c r="N9" s="15">
        <v>19</v>
      </c>
      <c r="O9" s="15"/>
      <c r="P9" s="15">
        <f>(M9*8)+(N9*12)+O9*4</f>
        <v>268</v>
      </c>
      <c r="Q9" s="15"/>
      <c r="R9" s="15">
        <f>G9+L9+P9+Q9</f>
        <v>945</v>
      </c>
      <c r="S9" s="15" t="s">
        <v>42</v>
      </c>
      <c r="T9" s="15" t="str">
        <f>IF(S9="SI","24","0")</f>
        <v>0</v>
      </c>
      <c r="U9" s="15"/>
      <c r="V9" s="15"/>
      <c r="W9" s="15"/>
      <c r="X9" s="15"/>
      <c r="Y9" s="15"/>
      <c r="Z9" s="15">
        <f>Y9*12</f>
        <v>0</v>
      </c>
      <c r="AA9" s="15">
        <f>T9+V9+X9+Z9</f>
        <v>0</v>
      </c>
      <c r="AB9" s="15">
        <v>40</v>
      </c>
      <c r="AC9" s="15">
        <v>0</v>
      </c>
      <c r="AD9" s="15"/>
      <c r="AE9" s="15">
        <f>AC9+AD9</f>
        <v>0</v>
      </c>
      <c r="AF9" s="16">
        <f>R9</f>
        <v>945</v>
      </c>
      <c r="AG9" s="16">
        <f>AB9</f>
        <v>40</v>
      </c>
      <c r="AH9" s="16">
        <f>AA9</f>
        <v>0</v>
      </c>
      <c r="AI9" s="16">
        <f>AE9</f>
        <v>0</v>
      </c>
      <c r="AJ9" s="16">
        <f>AF9+AG9+AH9+AI9</f>
        <v>985</v>
      </c>
    </row>
    <row r="10" spans="1:36" ht="15">
      <c r="A10" s="10" t="s">
        <v>37</v>
      </c>
      <c r="B10" s="3"/>
      <c r="C10" s="10" t="s">
        <v>49</v>
      </c>
      <c r="D10" s="10" t="s">
        <v>50</v>
      </c>
      <c r="E10" s="14">
        <v>22351</v>
      </c>
      <c r="F10" s="15">
        <v>191</v>
      </c>
      <c r="G10" s="15">
        <f t="shared" si="0"/>
        <v>382</v>
      </c>
      <c r="H10" s="15"/>
      <c r="I10" s="15">
        <v>48</v>
      </c>
      <c r="J10" s="15">
        <v>69</v>
      </c>
      <c r="K10" s="15"/>
      <c r="L10" s="15">
        <f t="shared" si="1"/>
        <v>94</v>
      </c>
      <c r="M10" s="15">
        <v>5</v>
      </c>
      <c r="N10" s="15">
        <v>10</v>
      </c>
      <c r="O10" s="15"/>
      <c r="P10" s="15">
        <f t="shared" si="2"/>
        <v>160</v>
      </c>
      <c r="Q10" s="15"/>
      <c r="R10" s="15">
        <f t="shared" si="3"/>
        <v>636</v>
      </c>
      <c r="S10" s="15" t="s">
        <v>42</v>
      </c>
      <c r="T10" s="15" t="str">
        <f t="shared" si="4"/>
        <v>0</v>
      </c>
      <c r="U10" s="15"/>
      <c r="V10" s="15"/>
      <c r="W10" s="15"/>
      <c r="X10" s="15"/>
      <c r="Y10" s="15"/>
      <c r="Z10" s="15">
        <f t="shared" si="5"/>
        <v>0</v>
      </c>
      <c r="AA10" s="15">
        <f t="shared" si="6"/>
        <v>0</v>
      </c>
      <c r="AB10" s="15">
        <v>40</v>
      </c>
      <c r="AC10" s="15">
        <v>0</v>
      </c>
      <c r="AD10" s="15"/>
      <c r="AE10" s="15">
        <f t="shared" si="7"/>
        <v>0</v>
      </c>
      <c r="AF10" s="16">
        <f t="shared" si="8"/>
        <v>636</v>
      </c>
      <c r="AG10" s="16">
        <f t="shared" si="9"/>
        <v>40</v>
      </c>
      <c r="AH10" s="16">
        <f t="shared" si="10"/>
        <v>0</v>
      </c>
      <c r="AI10" s="16">
        <f t="shared" si="11"/>
        <v>0</v>
      </c>
      <c r="AJ10" s="16">
        <f t="shared" si="12"/>
        <v>676</v>
      </c>
    </row>
    <row r="11" spans="1:36" s="24" customFormat="1" ht="15">
      <c r="A11" s="10" t="s">
        <v>37</v>
      </c>
      <c r="B11" s="23"/>
      <c r="C11" s="10" t="s">
        <v>64</v>
      </c>
      <c r="D11" s="10" t="s">
        <v>65</v>
      </c>
      <c r="E11" s="14">
        <v>24158</v>
      </c>
      <c r="F11" s="15">
        <v>299</v>
      </c>
      <c r="G11" s="15">
        <f>F11*2</f>
        <v>598</v>
      </c>
      <c r="H11" s="15"/>
      <c r="I11" s="15">
        <v>33</v>
      </c>
      <c r="J11" s="15"/>
      <c r="K11" s="15"/>
      <c r="L11" s="17">
        <v>33</v>
      </c>
      <c r="M11" s="15">
        <v>3</v>
      </c>
      <c r="N11" s="15"/>
      <c r="O11" s="15"/>
      <c r="P11" s="15">
        <f>(M11*8)+(N11*12)+O11*4</f>
        <v>24</v>
      </c>
      <c r="Q11" s="15"/>
      <c r="R11" s="17">
        <f>G11+L11+P11+Q11</f>
        <v>655</v>
      </c>
      <c r="S11" s="15" t="s">
        <v>42</v>
      </c>
      <c r="T11" s="15" t="str">
        <f>IF(S11="SI","24","0")</f>
        <v>0</v>
      </c>
      <c r="U11" s="15"/>
      <c r="V11" s="15"/>
      <c r="W11" s="15"/>
      <c r="X11" s="15"/>
      <c r="Y11" s="15"/>
      <c r="Z11" s="15">
        <f>Y11*12</f>
        <v>0</v>
      </c>
      <c r="AA11" s="15">
        <f>T11+V11+X11+Z11</f>
        <v>0</v>
      </c>
      <c r="AB11" s="15"/>
      <c r="AC11" s="15">
        <v>0</v>
      </c>
      <c r="AD11" s="15"/>
      <c r="AE11" s="15">
        <f>AC11+AD11</f>
        <v>0</v>
      </c>
      <c r="AF11" s="18">
        <f>R11</f>
        <v>655</v>
      </c>
      <c r="AG11" s="16">
        <f>AB11</f>
        <v>0</v>
      </c>
      <c r="AH11" s="16">
        <f>AA11</f>
        <v>0</v>
      </c>
      <c r="AI11" s="16">
        <f>AE11</f>
        <v>0</v>
      </c>
      <c r="AJ11" s="18">
        <f>AF11+AG11+AH11+AI11</f>
        <v>655</v>
      </c>
    </row>
    <row r="12" spans="1:36" ht="15">
      <c r="A12" s="10" t="s">
        <v>70</v>
      </c>
      <c r="B12" s="3"/>
      <c r="C12" s="10"/>
      <c r="D12" s="10"/>
      <c r="E12" s="14">
        <v>26512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6"/>
      <c r="AH12" s="16"/>
      <c r="AI12" s="16"/>
      <c r="AJ12" s="16"/>
    </row>
    <row r="13" spans="1:36" ht="15">
      <c r="A13" s="10" t="s">
        <v>37</v>
      </c>
      <c r="B13" s="3"/>
      <c r="C13" s="10" t="s">
        <v>51</v>
      </c>
      <c r="D13" s="10" t="s">
        <v>52</v>
      </c>
      <c r="E13" s="14">
        <v>23858</v>
      </c>
      <c r="F13" s="15">
        <v>151</v>
      </c>
      <c r="G13" s="15">
        <f t="shared" si="0"/>
        <v>302</v>
      </c>
      <c r="H13" s="15"/>
      <c r="I13" s="15">
        <v>48</v>
      </c>
      <c r="J13" s="15">
        <v>63</v>
      </c>
      <c r="K13" s="15"/>
      <c r="L13" s="15">
        <f t="shared" si="1"/>
        <v>90</v>
      </c>
      <c r="M13" s="15">
        <v>5</v>
      </c>
      <c r="N13" s="15">
        <v>1</v>
      </c>
      <c r="O13" s="15"/>
      <c r="P13" s="15">
        <f t="shared" si="2"/>
        <v>52</v>
      </c>
      <c r="Q13" s="15"/>
      <c r="R13" s="15">
        <f t="shared" si="3"/>
        <v>444</v>
      </c>
      <c r="S13" s="15" t="s">
        <v>42</v>
      </c>
      <c r="T13" s="15" t="str">
        <f t="shared" si="4"/>
        <v>0</v>
      </c>
      <c r="U13" s="15"/>
      <c r="V13" s="15"/>
      <c r="W13" s="15"/>
      <c r="X13" s="15"/>
      <c r="Y13" s="15"/>
      <c r="Z13" s="15">
        <f t="shared" si="5"/>
        <v>0</v>
      </c>
      <c r="AA13" s="15">
        <f t="shared" si="6"/>
        <v>0</v>
      </c>
      <c r="AB13" s="15"/>
      <c r="AC13" s="15">
        <v>0</v>
      </c>
      <c r="AD13" s="15"/>
      <c r="AE13" s="15">
        <f t="shared" si="7"/>
        <v>0</v>
      </c>
      <c r="AF13" s="16">
        <f t="shared" si="8"/>
        <v>444</v>
      </c>
      <c r="AG13" s="16">
        <f t="shared" si="9"/>
        <v>0</v>
      </c>
      <c r="AH13" s="16">
        <f t="shared" si="10"/>
        <v>0</v>
      </c>
      <c r="AI13" s="16">
        <f t="shared" si="11"/>
        <v>0</v>
      </c>
      <c r="AJ13" s="16">
        <f t="shared" si="12"/>
        <v>444</v>
      </c>
    </row>
    <row r="14" spans="1:36" s="20" customFormat="1" ht="15">
      <c r="A14" s="10" t="s">
        <v>37</v>
      </c>
      <c r="B14" s="3"/>
      <c r="C14" s="10" t="s">
        <v>67</v>
      </c>
      <c r="D14" s="10" t="s">
        <v>62</v>
      </c>
      <c r="E14" s="14">
        <v>24847</v>
      </c>
      <c r="F14" s="15">
        <v>116</v>
      </c>
      <c r="G14" s="15">
        <f>F14*2</f>
        <v>232</v>
      </c>
      <c r="H14" s="15"/>
      <c r="I14" s="15">
        <v>48</v>
      </c>
      <c r="J14" s="15">
        <v>75</v>
      </c>
      <c r="K14" s="15"/>
      <c r="L14" s="17">
        <f>((H14*2)+I14+(J14*2/3)+K14)</f>
        <v>98</v>
      </c>
      <c r="M14" s="15">
        <v>1</v>
      </c>
      <c r="N14" s="15"/>
      <c r="O14" s="15"/>
      <c r="P14" s="15">
        <f>(M14*8)+(N14*12)+O14*4</f>
        <v>8</v>
      </c>
      <c r="Q14" s="15"/>
      <c r="R14" s="17">
        <f>G14+L14+P14+Q14</f>
        <v>338</v>
      </c>
      <c r="S14" s="15" t="s">
        <v>36</v>
      </c>
      <c r="T14" s="15" t="str">
        <f>IF(S14="SI","24","0")</f>
        <v>24</v>
      </c>
      <c r="U14" s="15"/>
      <c r="V14" s="15"/>
      <c r="W14" s="15"/>
      <c r="X14" s="15"/>
      <c r="Y14" s="15">
        <v>2</v>
      </c>
      <c r="Z14" s="15">
        <f>Y14*12</f>
        <v>24</v>
      </c>
      <c r="AA14" s="15">
        <f>T14+V14+X14+Z14</f>
        <v>48</v>
      </c>
      <c r="AB14" s="15"/>
      <c r="AC14" s="15">
        <v>0</v>
      </c>
      <c r="AD14" s="15"/>
      <c r="AE14" s="15">
        <f>AC14+AD14</f>
        <v>0</v>
      </c>
      <c r="AF14" s="18">
        <f>R14</f>
        <v>338</v>
      </c>
      <c r="AG14" s="16">
        <f>AB14</f>
        <v>0</v>
      </c>
      <c r="AH14" s="16">
        <f>AA14</f>
        <v>48</v>
      </c>
      <c r="AI14" s="16">
        <f>AE14</f>
        <v>0</v>
      </c>
      <c r="AJ14" s="18">
        <f>AF14+AG14+AH14+AI14</f>
        <v>386</v>
      </c>
    </row>
    <row r="15" spans="1:36" ht="15">
      <c r="A15" s="10" t="s">
        <v>37</v>
      </c>
      <c r="B15" s="3"/>
      <c r="C15" s="10" t="s">
        <v>58</v>
      </c>
      <c r="D15" s="10" t="s">
        <v>52</v>
      </c>
      <c r="E15" s="14">
        <v>21400</v>
      </c>
      <c r="F15" s="15">
        <v>91</v>
      </c>
      <c r="G15" s="15">
        <f>F15*2</f>
        <v>182</v>
      </c>
      <c r="H15" s="15"/>
      <c r="I15" s="15">
        <v>48</v>
      </c>
      <c r="J15" s="15">
        <v>97</v>
      </c>
      <c r="K15" s="15"/>
      <c r="L15" s="17">
        <f>((H15*2)+I15+(J15*2/3)+K15)</f>
        <v>112.66666666666667</v>
      </c>
      <c r="M15" s="15">
        <v>5</v>
      </c>
      <c r="N15" s="15"/>
      <c r="O15" s="15"/>
      <c r="P15" s="15">
        <f>(M15*8)+(N15*12)+O15*4</f>
        <v>40</v>
      </c>
      <c r="Q15" s="15"/>
      <c r="R15" s="17">
        <f>G15+L15+P15+Q15</f>
        <v>334.6666666666667</v>
      </c>
      <c r="S15" s="15" t="s">
        <v>36</v>
      </c>
      <c r="T15" s="15" t="str">
        <f>IF(S15="SI","24","0")</f>
        <v>24</v>
      </c>
      <c r="U15" s="15"/>
      <c r="V15" s="15"/>
      <c r="W15" s="15"/>
      <c r="X15" s="15"/>
      <c r="Y15" s="15"/>
      <c r="Z15" s="15">
        <f>Y15*12</f>
        <v>0</v>
      </c>
      <c r="AA15" s="15">
        <f>T15+V15+X15+Z15</f>
        <v>24</v>
      </c>
      <c r="AB15" s="15"/>
      <c r="AC15" s="15">
        <v>0</v>
      </c>
      <c r="AD15" s="15"/>
      <c r="AE15" s="15">
        <f>AC15+AD15</f>
        <v>0</v>
      </c>
      <c r="AF15" s="18">
        <f>R15</f>
        <v>334.6666666666667</v>
      </c>
      <c r="AG15" s="16">
        <f>AB15</f>
        <v>0</v>
      </c>
      <c r="AH15" s="16">
        <f>AA15</f>
        <v>24</v>
      </c>
      <c r="AI15" s="16">
        <f>AE15</f>
        <v>0</v>
      </c>
      <c r="AJ15" s="18">
        <f>AF15+AG15+AH15+AI15</f>
        <v>358.6666666666667</v>
      </c>
    </row>
    <row r="16" spans="1:16" ht="15">
      <c r="A16" s="42" t="s">
        <v>71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9" ht="15">
      <c r="A17" s="22" t="s">
        <v>73</v>
      </c>
      <c r="I17" s="20" t="s">
        <v>68</v>
      </c>
    </row>
    <row r="18" ht="15">
      <c r="I18" s="20" t="s">
        <v>69</v>
      </c>
    </row>
  </sheetData>
  <sheetProtection/>
  <mergeCells count="5">
    <mergeCell ref="A1:AJ1"/>
    <mergeCell ref="A2:AJ2"/>
    <mergeCell ref="A3:D3"/>
    <mergeCell ref="I3:L3"/>
    <mergeCell ref="A16:P16"/>
  </mergeCells>
  <dataValidations count="2">
    <dataValidation type="list" allowBlank="1" showInputMessage="1" showErrorMessage="1" sqref="A6:A15">
      <formula1>profili</formula1>
    </dataValidation>
    <dataValidation type="list" allowBlank="1" showInputMessage="1" showErrorMessage="1" sqref="U6:U15 S6:S15">
      <formula1>assenso</formula1>
    </dataValidation>
  </dataValidations>
  <printOptions/>
  <pageMargins left="0.7" right="0.7" top="0.75" bottom="0.75" header="0.3" footer="0.3"/>
  <pageSetup horizontalDpi="600" verticalDpi="600" orientation="landscape" paperSize="8" r:id="rId4"/>
  <drawing r:id="rId3"/>
  <legacyDrawing r:id="rId2"/>
  <oleObjects>
    <oleObject progId="Acrobat.Document.DC" shapeId="386356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" sqref="D1:D2"/>
    </sheetView>
  </sheetViews>
  <sheetFormatPr defaultColWidth="9.140625" defaultRowHeight="15"/>
  <sheetData>
    <row r="1" spans="1:4" ht="15">
      <c r="A1" s="4" t="s">
        <v>37</v>
      </c>
      <c r="D1" s="6" t="s">
        <v>36</v>
      </c>
    </row>
    <row r="2" spans="1:4" ht="15">
      <c r="A2" s="4" t="s">
        <v>38</v>
      </c>
      <c r="D2" s="6" t="s">
        <v>42</v>
      </c>
    </row>
    <row r="3" ht="15">
      <c r="A3" s="4" t="s">
        <v>39</v>
      </c>
    </row>
    <row r="4" ht="15">
      <c r="A4" s="4" t="s">
        <v>40</v>
      </c>
    </row>
    <row r="5" ht="15">
      <c r="A5" s="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maria.pasqua</cp:lastModifiedBy>
  <cp:lastPrinted>2023-03-17T10:57:12Z</cp:lastPrinted>
  <dcterms:created xsi:type="dcterms:W3CDTF">2013-04-16T07:24:43Z</dcterms:created>
  <dcterms:modified xsi:type="dcterms:W3CDTF">2024-03-06T11:46:41Z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